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65341" windowWidth="9570" windowHeight="12030" activeTab="0"/>
  </bookViews>
  <sheets>
    <sheet name="Staff recommendations" sheetId="1" r:id="rId1"/>
  </sheets>
  <definedNames>
    <definedName name="_xlnm.Print_Area" localSheetId="0">'Staff recommendations'!$A$1:$L$39</definedName>
    <definedName name="_xlnm.Print_Titles" localSheetId="0">'Staff recommendations'!$1:$2</definedName>
  </definedNames>
  <calcPr fullCalcOnLoad="1"/>
</workbook>
</file>

<file path=xl/sharedStrings.xml><?xml version="1.0" encoding="utf-8"?>
<sst xmlns="http://schemas.openxmlformats.org/spreadsheetml/2006/main" count="132" uniqueCount="117">
  <si>
    <t>Sponsor</t>
  </si>
  <si>
    <t>CDBG</t>
  </si>
  <si>
    <t>HOME</t>
  </si>
  <si>
    <t xml:space="preserve">            Funds Requested</t>
  </si>
  <si>
    <t>Description/Purpose</t>
  </si>
  <si>
    <t>Fair housing counseling and legal services</t>
  </si>
  <si>
    <t>The loan for the above projects are as follows: Three percent simple interest; payment deferred until end of term, or on sale or transfer of property; 20 year term. Subordinate
to first mortgage.  CDBG funds to be in an equity lien position.</t>
  </si>
  <si>
    <r>
      <t>Objective AH-1</t>
    </r>
    <r>
      <rPr>
        <sz val="9"/>
        <rFont val="Arial"/>
        <family val="2"/>
      </rPr>
      <t xml:space="preserve"> - </t>
    </r>
    <r>
      <rPr>
        <b/>
        <sz val="9"/>
        <rFont val="Arial"/>
        <family val="2"/>
      </rPr>
      <t>Rental Housing:</t>
    </r>
    <r>
      <rPr>
        <sz val="9"/>
        <rFont val="Arial"/>
        <family val="2"/>
      </rPr>
      <t xml:space="preserve"> Expand housing opportunities for lower-income households through an increase in the supply of decent, safe and affordable housing and rental assistance.</t>
    </r>
  </si>
  <si>
    <r>
      <t xml:space="preserve">Objective AH-2 - Homeownership: </t>
    </r>
    <r>
      <rPr>
        <sz val="9"/>
        <rFont val="Arial"/>
        <family val="2"/>
      </rPr>
      <t>Increase homeownership opportunities for lower-income households.</t>
    </r>
  </si>
  <si>
    <r>
      <t>Objective AH-3</t>
    </r>
    <r>
      <rPr>
        <sz val="9"/>
        <rFont val="Arial"/>
        <family val="2"/>
      </rPr>
      <t xml:space="preserve"> </t>
    </r>
    <r>
      <rPr>
        <b/>
        <sz val="9"/>
        <rFont val="Arial"/>
        <family val="2"/>
      </rPr>
      <t>- Preservation:</t>
    </r>
    <r>
      <rPr>
        <sz val="9"/>
        <rFont val="Arial"/>
        <family val="2"/>
      </rPr>
      <t xml:space="preserve"> Maintain and preserve the affordable housing stock</t>
    </r>
  </si>
  <si>
    <r>
      <t>Objective CD-5</t>
    </r>
    <r>
      <rPr>
        <sz val="9"/>
        <rFont val="Arial"/>
        <family val="2"/>
      </rPr>
      <t xml:space="preserve"> -</t>
    </r>
    <r>
      <rPr>
        <b/>
        <sz val="9"/>
        <rFont val="Arial"/>
        <family val="2"/>
      </rPr>
      <t xml:space="preserve"> Landlord/Tenant Counseling and Fair Housing Services:</t>
    </r>
    <r>
      <rPr>
        <sz val="9"/>
        <rFont val="Arial"/>
        <family val="2"/>
      </rPr>
      <t xml:space="preserve"> Continue to promote fair housing activities and affirmatively further fair housing.</t>
    </r>
  </si>
  <si>
    <t>See Public Service table</t>
  </si>
  <si>
    <t>Project ID#</t>
  </si>
  <si>
    <t>Project Name/Location</t>
  </si>
  <si>
    <r>
      <t>Objective AH-5</t>
    </r>
    <r>
      <rPr>
        <sz val="9"/>
        <rFont val="Arial"/>
        <family val="2"/>
      </rPr>
      <t xml:space="preserve"> - </t>
    </r>
    <r>
      <rPr>
        <b/>
        <sz val="9"/>
        <rFont val="Arial"/>
        <family val="2"/>
      </rPr>
      <t>Special Needs Housing:</t>
    </r>
    <r>
      <rPr>
        <sz val="9"/>
        <rFont val="Arial"/>
        <family val="2"/>
      </rPr>
      <t xml:space="preserve"> Increase the supply of appropriate and supportive housing for special needs populations.</t>
    </r>
  </si>
  <si>
    <r>
      <t>Objective AH-6</t>
    </r>
    <r>
      <rPr>
        <sz val="9"/>
        <rFont val="Arial"/>
        <family val="2"/>
      </rPr>
      <t xml:space="preserve"> - </t>
    </r>
    <r>
      <rPr>
        <b/>
        <sz val="9"/>
        <rFont val="Arial"/>
        <family val="2"/>
      </rPr>
      <t>Preservation:</t>
    </r>
    <r>
      <rPr>
        <sz val="9"/>
        <rFont val="Arial"/>
        <family val="2"/>
      </rPr>
      <t xml:space="preserve"> Preserve existing special needs housing.</t>
    </r>
  </si>
  <si>
    <r>
      <t>Objective AH-7</t>
    </r>
    <r>
      <rPr>
        <sz val="9"/>
        <rFont val="Arial"/>
        <family val="2"/>
      </rPr>
      <t xml:space="preserve"> - </t>
    </r>
    <r>
      <rPr>
        <b/>
        <sz val="9"/>
        <rFont val="Arial"/>
        <family val="2"/>
      </rPr>
      <t>Supportive Housing:</t>
    </r>
    <r>
      <rPr>
        <sz val="9"/>
        <rFont val="Arial"/>
        <family val="2"/>
      </rPr>
      <t xml:space="preserve"> Adapt or modify existing housing to meet the needs of special needs populations </t>
    </r>
  </si>
  <si>
    <t>Rental Rehabilitation Loan Program
Urban County</t>
  </si>
  <si>
    <t>Neighborhood Preservation Program Urban County</t>
  </si>
  <si>
    <t>Housing Authority of Contra Costa
P.O. Box 2759
Martinez, CA 94553</t>
  </si>
  <si>
    <t>Net funds available for projects</t>
  </si>
  <si>
    <t>The loan terms for the above projects are as follows: Three percent interest, payment from residual receipts, 55 year term, co-equal lien position with city financing. 
Subordinate to private lender and HUD Section 202 financing. CDBG and HOME funds may not be in an equity lien position depending on valuation of property.  Construction 
costs may exceed property values due to rent restrictions.</t>
  </si>
  <si>
    <t>Community Energy Services Corporation
1013 Pardee St. # 201 
Berkeley, CA 94710</t>
  </si>
  <si>
    <t>CCC DCD
30 Muir Road
Martinez, CA 94553</t>
  </si>
  <si>
    <t xml:space="preserve">13-01 HSG </t>
  </si>
  <si>
    <t xml:space="preserve">13-02 HSG </t>
  </si>
  <si>
    <t xml:space="preserve">13-03 HSG </t>
  </si>
  <si>
    <t xml:space="preserve">13-04 HSG </t>
  </si>
  <si>
    <t>Habitat for Humanity East Bay Silicon Valley
2619 Broadway
Oakland, CA 94612</t>
  </si>
  <si>
    <t>Habitat East Bay Renovation Program
Scattered Sites</t>
  </si>
  <si>
    <t>Home Repair
West County</t>
  </si>
  <si>
    <t>Bella Monte Apartments
Bay Point</t>
  </si>
  <si>
    <t>Garden Park Apartments
Pleasant Hill</t>
  </si>
  <si>
    <t>Healthy Homes
West County</t>
  </si>
  <si>
    <r>
      <t xml:space="preserve">AMCAL Multi-Housing, Inc.
</t>
    </r>
    <r>
      <rPr>
        <sz val="8.5"/>
        <rFont val="Arial"/>
        <family val="2"/>
      </rPr>
      <t>30141 Agoura Rd. #100
Agoura Hills, CA 91301</t>
    </r>
  </si>
  <si>
    <t xml:space="preserve">13-05 HSG </t>
  </si>
  <si>
    <t xml:space="preserve">13-06 HSG </t>
  </si>
  <si>
    <t xml:space="preserve">13-07 HSG </t>
  </si>
  <si>
    <t xml:space="preserve">13-08 HSG </t>
  </si>
  <si>
    <t xml:space="preserve">13-09 HSG </t>
  </si>
  <si>
    <t xml:space="preserve">13-10 HSG </t>
  </si>
  <si>
    <t xml:space="preserve">13-11 HSG </t>
  </si>
  <si>
    <t xml:space="preserve">13-12 HSG </t>
  </si>
  <si>
    <t xml:space="preserve">13-13 HSG </t>
  </si>
  <si>
    <t>13-_ _ -PS</t>
  </si>
  <si>
    <t>Oak Ridge Family Apts
73 Carol Lane
Oakley</t>
  </si>
  <si>
    <r>
      <t xml:space="preserve">New construction of 85 rental units affordable to and occupied by very-low income senior households.
</t>
    </r>
    <r>
      <rPr>
        <i/>
        <sz val="9"/>
        <rFont val="Arial"/>
        <family val="2"/>
      </rPr>
      <t>Project received previous allocation of $1,000,000 in HM funds.</t>
    </r>
  </si>
  <si>
    <t>Ohlone Gardens
6431 &amp; 6495 Portola Dr
El Cerrito</t>
  </si>
  <si>
    <t>Brentwood Gateway
7303 Brentwood Blvd
Brentwood</t>
  </si>
  <si>
    <t>Marina Square
3515 Willow Pass Rd
Bay Point</t>
  </si>
  <si>
    <t>New construction of 64 rental units affordable to and occupied by low and very-low income families.</t>
  </si>
  <si>
    <t xml:space="preserve">Purchase, rehabilitate and sell 10  homes to low and very low income HHs. </t>
  </si>
  <si>
    <t>New construction of 34 rental units affordable to and occupied by very-low income families.</t>
  </si>
  <si>
    <t>Sponsor's Website</t>
  </si>
  <si>
    <t>Total Cost</t>
  </si>
  <si>
    <t>www.satellitehousing.org</t>
  </si>
  <si>
    <t>www.rcdev.org</t>
  </si>
  <si>
    <t>www.amcalhousing.com</t>
  </si>
  <si>
    <t>www.corpforbetterhousing.com</t>
  </si>
  <si>
    <t>wwwchdcnr.com</t>
  </si>
  <si>
    <t>www.contracostahousing.org</t>
  </si>
  <si>
    <t>www.habitatebsv.org</t>
  </si>
  <si>
    <t>www.co.contra-costa.ca.us</t>
  </si>
  <si>
    <t>ccinterfaithhousing.org</t>
  </si>
  <si>
    <t>www.ebenergy.org</t>
  </si>
  <si>
    <t>24 CFR 570.202; 570.208(a)(3)</t>
  </si>
  <si>
    <t>24 CFR 570 201 ( c); 570.208(2)</t>
  </si>
  <si>
    <t>Resources for Community Development
2220 Oxford Street
Berkeley, CA  94596</t>
  </si>
  <si>
    <t>Community Housing Development Corp.
1535A Fred Jackson
Richmond, CA 94801</t>
  </si>
  <si>
    <r>
      <t xml:space="preserve">Corporation for Better Housing
15303 Ventura Blvd. Ste 1100
</t>
    </r>
    <r>
      <rPr>
        <sz val="8"/>
        <rFont val="Arial"/>
        <family val="2"/>
      </rPr>
      <t>Sherman Oaks CA 91403</t>
    </r>
  </si>
  <si>
    <t>24 CFR 92.205; 92.206</t>
  </si>
  <si>
    <t>24 CFR 92.206(a), (d)
92.205(a), 92.254</t>
  </si>
  <si>
    <t>24 CFR 570.201 (a), 202 (a)(1) and (b); 570.208(a)(3)</t>
  </si>
  <si>
    <t>24 CFR 570.202 (a)(1) and (b); 570.208(a)(3)</t>
  </si>
  <si>
    <t>24 CFR 570.202 (a)(1)
24 CFR 570.202 (b)(2)</t>
  </si>
  <si>
    <t>To install security devices and improve energy efficiency of the multifamily rental housing affordable to and occupied by formerly homeless families with special needs.</t>
  </si>
  <si>
    <t xml:space="preserve">24 CFR 570.202 (a)(1)
24 CFR 570.202 (b)(2)
24 CFR 570.202 (b)(4)
24 CFR 570.208 (a)(3)
</t>
  </si>
  <si>
    <t>24 CFR 570.208 (a)(3)</t>
  </si>
  <si>
    <t>To provide free safety home repairs to 45 low income residents.</t>
  </si>
  <si>
    <t>Provision of subsidized loans for the rehabilitation of 15-25 units of rental housing affordable to &amp; occupied by extremely, very, and low-income HHs.</t>
  </si>
  <si>
    <t>New construction of 124 rental units affordable to and occupied by low and very-low income families.</t>
  </si>
  <si>
    <t>Program Delivery Reserve</t>
  </si>
  <si>
    <t xml:space="preserve">None. </t>
  </si>
  <si>
    <t>Tabora Gardens
Tabora Dr &amp; James Donlon
Antioch</t>
  </si>
  <si>
    <t>589 Pacifica Avenue
Bay Point</t>
  </si>
  <si>
    <t>New construction of 23 homes affordable to and occupied by very-low income senior households.</t>
  </si>
  <si>
    <r>
      <t xml:space="preserve">Provision of 26 zero and low interest loans &amp; grants for rehab of housing owned and occupied by very-low and low-income HHs.
</t>
    </r>
    <r>
      <rPr>
        <i/>
        <sz val="9"/>
        <rFont val="Arial"/>
        <family val="2"/>
      </rPr>
      <t>Total budget includes $300,000 in anticipated program income.</t>
    </r>
  </si>
  <si>
    <t>None.</t>
  </si>
  <si>
    <t>Contra Costa Interfaith Housing
3164 Putnam Boulevard, Suite C
Walnut Creek, CA 94597</t>
  </si>
  <si>
    <t>Satellite Affordable Housing Associates
1521 University Ave.
Berkeley, CA 94703</t>
  </si>
  <si>
    <t>$250,000
HOPWA</t>
  </si>
  <si>
    <t>$1,000,000
NSP</t>
  </si>
  <si>
    <t>FY 2013/14 Program Administration</t>
  </si>
  <si>
    <t>FY 2013/14 CDBG and HOME HDAF reservation</t>
  </si>
  <si>
    <t>Replace existing $1 million in HOME with $800,000 SLAH fees and $200,000 NSP</t>
  </si>
  <si>
    <t>$250,000 SLAH fees</t>
  </si>
  <si>
    <t>APPLICATION TOTAL FY 2013/14</t>
  </si>
  <si>
    <t>FUNDS AVAILABLE FY 2013/14 FUNDING CYCLE</t>
  </si>
  <si>
    <t>FY 2013/14 Grant Allocation (estimated)</t>
  </si>
  <si>
    <t xml:space="preserve">(a) Per federal regulations, 15 percent  of each year's allocation of HOME funds must be used for projects sponsored, owned, 
or developed by Community Housing Development Corporations (CHDO). This requirement can be met on a cumulative basis. </t>
  </si>
  <si>
    <t>Other funds (a)</t>
  </si>
  <si>
    <r>
      <t>Notes (a)</t>
    </r>
    <r>
      <rPr>
        <sz val="9"/>
        <rFont val="Arial"/>
        <family val="2"/>
      </rPr>
      <t xml:space="preserve"> "Other funds" include Summer Lake Affordable Housing fees, Neighborhood Stabilization Program, and Housing Opportunities for Persons with HIV/AIDs</t>
    </r>
  </si>
  <si>
    <t>HUD Matrix-Eligibility/National Objective</t>
  </si>
  <si>
    <t xml:space="preserve">To construct perimeter fencing to improve the safety and security of the multifamily rental housing affordable to and occupied by lower income households. </t>
  </si>
  <si>
    <r>
      <rPr>
        <sz val="9"/>
        <rFont val="Arial"/>
        <family val="2"/>
      </rPr>
      <t>New construction of 57 rental units affordable to and occupied by very-low income family and special needs households.</t>
    </r>
    <r>
      <rPr>
        <i/>
        <sz val="9"/>
        <rFont val="Arial"/>
        <family val="2"/>
      </rPr>
      <t xml:space="preserve">
Project received previous allocation of $500,000 in HP funds.</t>
    </r>
  </si>
  <si>
    <t xml:space="preserve">  AHFC Recommendation</t>
  </si>
  <si>
    <t xml:space="preserve">   www.satellitehousing.org</t>
  </si>
  <si>
    <t>Third Avenue Apartments
3rd Ave and Baldwin
Walnut Creek</t>
  </si>
  <si>
    <t>12-45-HSG
(b)</t>
  </si>
  <si>
    <t>Fair Housing (c)</t>
  </si>
  <si>
    <t>(c) Staff recommendation for fair housing service provider goes to the Family and Human Services Committee</t>
  </si>
  <si>
    <t>(b) AFHC recommendation is to confirm prior commitment of funds.</t>
  </si>
  <si>
    <t>$250,000 HOPWA</t>
  </si>
  <si>
    <r>
      <t xml:space="preserve">To provide multi-trigger asthma assessment, remediation, and education to 35 low-income households where people with asthma reside.
</t>
    </r>
    <r>
      <rPr>
        <i/>
        <sz val="9"/>
        <rFont val="Arial"/>
        <family val="2"/>
      </rPr>
      <t>Funds contingent on receipt of $50,000 program income.)</t>
    </r>
  </si>
  <si>
    <t xml:space="preserve"> Project Legal and Davis Bacon compliance costs to be added to project allocations. Individual project allocation may be increased by up to $35,000 to cover costs associated with program delivery.</t>
  </si>
  <si>
    <r>
      <t xml:space="preserve">New construction of 48 rental units affordable to and occupied by low-income family and special needs households.
</t>
    </r>
    <r>
      <rPr>
        <i/>
        <sz val="9"/>
        <rFont val="Arial"/>
        <family val="2"/>
      </rPr>
      <t>Confirm prior year allocation</t>
    </r>
  </si>
  <si>
    <t>FY 2012/13 Housing Development Assistance Fund balance (including current $1 million HOME allocated to Tabora Gardens and an anticipated $50,000 in CDBG program income allocated to the Healthy Homes project)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</si>
</sst>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s>
  <fonts count="45">
    <font>
      <sz val="10"/>
      <name val="Arial"/>
      <family val="0"/>
    </font>
    <font>
      <sz val="11"/>
      <color indexed="8"/>
      <name val="Calibri"/>
      <family val="2"/>
    </font>
    <font>
      <u val="single"/>
      <sz val="10"/>
      <color indexed="12"/>
      <name val="Arial"/>
      <family val="2"/>
    </font>
    <font>
      <sz val="9"/>
      <name val="Arial"/>
      <family val="2"/>
    </font>
    <font>
      <b/>
      <sz val="9"/>
      <name val="Arial"/>
      <family val="2"/>
    </font>
    <font>
      <i/>
      <sz val="9"/>
      <name val="Arial"/>
      <family val="2"/>
    </font>
    <font>
      <b/>
      <sz val="10"/>
      <name val="Arial"/>
      <family val="2"/>
    </font>
    <font>
      <sz val="8.5"/>
      <name val="Arial"/>
      <family val="2"/>
    </font>
    <font>
      <sz val="8"/>
      <name val="Arial"/>
      <family val="2"/>
    </font>
    <font>
      <u val="single"/>
      <sz val="8"/>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border>
    <border>
      <left style="thin"/>
      <right style="thin"/>
      <top/>
      <bottom style="thin"/>
    </border>
    <border>
      <left style="thin"/>
      <right>
        <color indexed="63"/>
      </right>
      <top style="thin"/>
      <bottom style="thin"/>
    </border>
    <border>
      <left style="thin"/>
      <right/>
      <top/>
      <bottom/>
    </border>
    <border>
      <left>
        <color indexed="63"/>
      </left>
      <right/>
      <top style="thin"/>
      <bottom/>
    </border>
    <border>
      <left>
        <color indexed="63"/>
      </left>
      <right/>
      <top>
        <color indexed="63"/>
      </top>
      <bottom style="thin"/>
    </border>
    <border>
      <left/>
      <right style="thin"/>
      <top/>
      <bottom style="thin"/>
    </border>
    <border>
      <left style="thin"/>
      <right/>
      <top>
        <color indexed="63"/>
      </top>
      <bottom style="thin"/>
    </border>
    <border>
      <left/>
      <right style="thin"/>
      <top style="thin"/>
      <bottom/>
    </border>
    <border>
      <left>
        <color indexed="63"/>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8">
    <xf numFmtId="0" fontId="0" fillId="0" borderId="0" xfId="0" applyAlignment="1">
      <alignment/>
    </xf>
    <xf numFmtId="0" fontId="3" fillId="0" borderId="10" xfId="0" applyFont="1" applyBorder="1" applyAlignment="1">
      <alignment vertical="center"/>
    </xf>
    <xf numFmtId="0" fontId="3" fillId="0" borderId="10" xfId="0" applyFont="1" applyBorder="1" applyAlignment="1">
      <alignment vertical="center" wrapText="1"/>
    </xf>
    <xf numFmtId="164" fontId="3" fillId="0" borderId="10" xfId="0" applyNumberFormat="1" applyFont="1" applyBorder="1" applyAlignment="1">
      <alignment horizontal="right" vertical="center" wrapText="1"/>
    </xf>
    <xf numFmtId="6" fontId="3" fillId="0" borderId="10" xfId="0" applyNumberFormat="1" applyFont="1" applyBorder="1" applyAlignment="1">
      <alignment horizontal="right" vertical="center" wrapText="1"/>
    </xf>
    <xf numFmtId="164" fontId="3" fillId="0" borderId="10" xfId="0" applyNumberFormat="1" applyFont="1" applyBorder="1" applyAlignment="1">
      <alignment horizontal="right" vertical="center"/>
    </xf>
    <xf numFmtId="0" fontId="3" fillId="0" borderId="10" xfId="0" applyFont="1" applyFill="1" applyBorder="1" applyAlignment="1">
      <alignment vertical="center" wrapText="1"/>
    </xf>
    <xf numFmtId="6" fontId="3" fillId="0" borderId="10" xfId="0" applyNumberFormat="1" applyFont="1" applyBorder="1" applyAlignment="1">
      <alignment vertical="center" wrapText="1"/>
    </xf>
    <xf numFmtId="164" fontId="3" fillId="0" borderId="0" xfId="0" applyNumberFormat="1" applyFont="1" applyAlignment="1">
      <alignment horizontal="right" vertical="center"/>
    </xf>
    <xf numFmtId="0" fontId="3" fillId="0" borderId="10" xfId="0" applyNumberFormat="1" applyFont="1" applyBorder="1" applyAlignment="1">
      <alignment horizontal="right" vertical="center"/>
    </xf>
    <xf numFmtId="0" fontId="3" fillId="0" borderId="0" xfId="0" applyFont="1" applyAlignment="1">
      <alignment horizontal="right" vertical="center"/>
    </xf>
    <xf numFmtId="164" fontId="3" fillId="0" borderId="0" xfId="0" applyNumberFormat="1" applyFont="1" applyBorder="1" applyAlignment="1">
      <alignment horizontal="right" vertical="center"/>
    </xf>
    <xf numFmtId="164" fontId="3" fillId="0" borderId="0" xfId="0" applyNumberFormat="1" applyFont="1" applyBorder="1" applyAlignment="1">
      <alignment horizontal="right" vertical="center" wrapText="1"/>
    </xf>
    <xf numFmtId="0" fontId="3" fillId="0" borderId="0" xfId="0" applyFont="1" applyAlignment="1">
      <alignment vertical="center"/>
    </xf>
    <xf numFmtId="164" fontId="0" fillId="0" borderId="10" xfId="0" applyNumberFormat="1" applyBorder="1" applyAlignment="1">
      <alignment horizontal="right" vertical="center"/>
    </xf>
    <xf numFmtId="164" fontId="3" fillId="0" borderId="10" xfId="0" applyNumberFormat="1" applyFont="1" applyFill="1" applyBorder="1" applyAlignment="1">
      <alignment horizontal="right" vertical="center"/>
    </xf>
    <xf numFmtId="0" fontId="3" fillId="0" borderId="10" xfId="0" applyFont="1" applyBorder="1" applyAlignment="1">
      <alignment horizontal="left" vertical="center" wrapText="1"/>
    </xf>
    <xf numFmtId="0" fontId="0" fillId="0" borderId="11" xfId="0" applyBorder="1" applyAlignment="1">
      <alignment vertical="center"/>
    </xf>
    <xf numFmtId="0" fontId="4" fillId="0" borderId="10" xfId="0" applyFont="1" applyBorder="1" applyAlignment="1">
      <alignment vertical="center"/>
    </xf>
    <xf numFmtId="0" fontId="3" fillId="0" borderId="0" xfId="0" applyFont="1" applyFill="1" applyAlignment="1">
      <alignment vertical="center"/>
    </xf>
    <xf numFmtId="164" fontId="3" fillId="0" borderId="0" xfId="0" applyNumberFormat="1" applyFont="1" applyFill="1" applyAlignment="1">
      <alignment vertical="center"/>
    </xf>
    <xf numFmtId="0" fontId="0" fillId="0" borderId="0" xfId="0" applyAlignment="1">
      <alignment vertical="center"/>
    </xf>
    <xf numFmtId="0" fontId="0" fillId="0" borderId="12" xfId="0" applyBorder="1" applyAlignment="1">
      <alignment vertical="center"/>
    </xf>
    <xf numFmtId="164" fontId="3" fillId="0" borderId="0" xfId="0" applyNumberFormat="1" applyFont="1" applyAlignment="1">
      <alignment vertical="center"/>
    </xf>
    <xf numFmtId="0" fontId="3" fillId="0" borderId="0" xfId="0" applyFont="1" applyAlignment="1">
      <alignment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vertical="center" wrapText="1"/>
    </xf>
    <xf numFmtId="164" fontId="3" fillId="0" borderId="10" xfId="0" applyNumberFormat="1" applyFont="1" applyFill="1" applyBorder="1" applyAlignment="1">
      <alignment vertical="center"/>
    </xf>
    <xf numFmtId="0" fontId="3" fillId="0" borderId="11" xfId="0" applyFont="1" applyBorder="1" applyAlignment="1">
      <alignment vertical="center" wrapText="1"/>
    </xf>
    <xf numFmtId="164" fontId="3" fillId="0" borderId="13" xfId="0" applyNumberFormat="1"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vertical="center"/>
    </xf>
    <xf numFmtId="164" fontId="4" fillId="0" borderId="14" xfId="0" applyNumberFormat="1" applyFont="1" applyBorder="1" applyAlignment="1">
      <alignment horizontal="right" vertical="center"/>
    </xf>
    <xf numFmtId="0" fontId="4" fillId="0" borderId="15" xfId="0" applyFont="1" applyBorder="1" applyAlignment="1">
      <alignment vertical="center"/>
    </xf>
    <xf numFmtId="0" fontId="3" fillId="0" borderId="15" xfId="0" applyFont="1" applyBorder="1" applyAlignment="1">
      <alignment vertical="center"/>
    </xf>
    <xf numFmtId="164" fontId="4" fillId="0" borderId="15" xfId="0" applyNumberFormat="1" applyFont="1" applyBorder="1" applyAlignment="1">
      <alignment horizontal="right" vertical="center"/>
    </xf>
    <xf numFmtId="0" fontId="3" fillId="0" borderId="10" xfId="0" applyFont="1" applyBorder="1" applyAlignment="1">
      <alignment vertical="center"/>
    </xf>
    <xf numFmtId="164" fontId="3" fillId="0" borderId="10" xfId="0" applyNumberFormat="1" applyFont="1" applyBorder="1" applyAlignment="1">
      <alignment horizontal="right" vertical="center"/>
    </xf>
    <xf numFmtId="164" fontId="4" fillId="0" borderId="10" xfId="0" applyNumberFormat="1" applyFont="1" applyBorder="1" applyAlignment="1">
      <alignment horizontal="right" vertical="center"/>
    </xf>
    <xf numFmtId="0" fontId="6" fillId="0" borderId="16" xfId="0" applyFont="1" applyBorder="1" applyAlignment="1">
      <alignment vertical="center"/>
    </xf>
    <xf numFmtId="0" fontId="3" fillId="0" borderId="17" xfId="0" applyFont="1" applyBorder="1" applyAlignment="1">
      <alignment vertical="center"/>
    </xf>
    <xf numFmtId="164" fontId="5" fillId="0" borderId="10" xfId="0" applyNumberFormat="1"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wrapText="1"/>
    </xf>
    <xf numFmtId="16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64" fontId="3" fillId="0" borderId="10" xfId="0" applyNumberFormat="1" applyFont="1" applyBorder="1" applyAlignment="1">
      <alignment horizontal="right"/>
    </xf>
    <xf numFmtId="0" fontId="3" fillId="0" borderId="10" xfId="0" applyNumberFormat="1" applyFont="1" applyBorder="1" applyAlignment="1">
      <alignment horizontal="right"/>
    </xf>
    <xf numFmtId="0" fontId="3" fillId="0" borderId="0" xfId="0" applyFont="1" applyAlignment="1">
      <alignment/>
    </xf>
    <xf numFmtId="164" fontId="3" fillId="0" borderId="0" xfId="0" applyNumberFormat="1" applyFont="1" applyAlignment="1">
      <alignment/>
    </xf>
    <xf numFmtId="0" fontId="3" fillId="0" borderId="12" xfId="0" applyFont="1" applyBorder="1" applyAlignment="1">
      <alignment vertical="center"/>
    </xf>
    <xf numFmtId="164" fontId="3" fillId="0" borderId="10" xfId="0" applyNumberFormat="1" applyFont="1" applyBorder="1" applyAlignment="1">
      <alignment vertical="center" wrapText="1"/>
    </xf>
    <xf numFmtId="0" fontId="3" fillId="0" borderId="10" xfId="0" applyFont="1" applyBorder="1" applyAlignment="1">
      <alignment vertical="center" wrapText="1"/>
    </xf>
    <xf numFmtId="164" fontId="3" fillId="0" borderId="10" xfId="0" applyNumberFormat="1" applyFont="1" applyFill="1" applyBorder="1" applyAlignment="1">
      <alignment horizontal="right" vertical="center" wrapText="1"/>
    </xf>
    <xf numFmtId="0" fontId="0" fillId="0" borderId="12" xfId="0" applyBorder="1" applyAlignment="1">
      <alignment vertical="top"/>
    </xf>
    <xf numFmtId="0" fontId="3" fillId="0" borderId="11" xfId="0" applyFont="1" applyBorder="1" applyAlignment="1">
      <alignment horizontal="left" vertical="center"/>
    </xf>
    <xf numFmtId="0" fontId="8" fillId="0" borderId="10" xfId="0" applyFont="1" applyBorder="1" applyAlignment="1">
      <alignment horizontal="center" vertical="center" wrapText="1"/>
    </xf>
    <xf numFmtId="0" fontId="9" fillId="0" borderId="0" xfId="53" applyFont="1" applyAlignment="1" applyProtection="1">
      <alignment horizontal="center" vertical="center"/>
      <protection/>
    </xf>
    <xf numFmtId="0" fontId="9" fillId="0" borderId="10" xfId="53" applyFont="1" applyFill="1" applyBorder="1" applyAlignment="1" applyProtection="1">
      <alignment horizontal="center" vertical="center" wrapText="1"/>
      <protection/>
    </xf>
    <xf numFmtId="5" fontId="3" fillId="0" borderId="10" xfId="44" applyNumberFormat="1" applyFont="1" applyBorder="1" applyAlignment="1">
      <alignment vertical="center" wrapText="1"/>
    </xf>
    <xf numFmtId="5" fontId="3" fillId="0" borderId="10" xfId="44" applyNumberFormat="1" applyFont="1" applyBorder="1" applyAlignment="1">
      <alignment vertical="center" wrapText="1"/>
    </xf>
    <xf numFmtId="164" fontId="3" fillId="32" borderId="10" xfId="0" applyNumberFormat="1" applyFont="1" applyFill="1" applyBorder="1" applyAlignment="1">
      <alignment horizontal="right" vertical="center"/>
    </xf>
    <xf numFmtId="6"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wrapText="1"/>
    </xf>
    <xf numFmtId="164" fontId="3" fillId="0" borderId="13" xfId="0" applyNumberFormat="1" applyFont="1" applyFill="1" applyBorder="1" applyAlignment="1">
      <alignment horizontal="right" vertical="center" wrapText="1"/>
    </xf>
    <xf numFmtId="164" fontId="4" fillId="0" borderId="14" xfId="0" applyNumberFormat="1" applyFont="1" applyBorder="1" applyAlignment="1">
      <alignment vertical="center" wrapText="1"/>
    </xf>
    <xf numFmtId="164" fontId="4" fillId="0" borderId="15" xfId="0" applyNumberFormat="1" applyFont="1" applyBorder="1" applyAlignment="1">
      <alignment vertical="center" wrapText="1"/>
    </xf>
    <xf numFmtId="164" fontId="3" fillId="0" borderId="10" xfId="0" applyNumberFormat="1" applyFont="1" applyBorder="1" applyAlignment="1">
      <alignment horizontal="right" vertical="center" wrapText="1"/>
    </xf>
    <xf numFmtId="164" fontId="3" fillId="0" borderId="10" xfId="0" applyNumberFormat="1" applyFont="1" applyBorder="1" applyAlignment="1">
      <alignment wrapText="1"/>
    </xf>
    <xf numFmtId="164" fontId="4" fillId="0" borderId="10" xfId="0" applyNumberFormat="1" applyFont="1" applyBorder="1" applyAlignment="1">
      <alignment horizontal="right" vertical="center" wrapText="1"/>
    </xf>
    <xf numFmtId="164" fontId="3" fillId="0" borderId="10" xfId="0" applyNumberFormat="1" applyFont="1" applyFill="1" applyBorder="1" applyAlignment="1">
      <alignment vertical="center" wrapText="1"/>
    </xf>
    <xf numFmtId="164" fontId="3" fillId="0" borderId="0" xfId="0" applyNumberFormat="1" applyFont="1" applyBorder="1" applyAlignment="1">
      <alignment vertical="center" wrapText="1"/>
    </xf>
    <xf numFmtId="164" fontId="3" fillId="0" borderId="0" xfId="0" applyNumberFormat="1" applyFont="1" applyAlignment="1">
      <alignment vertical="center" wrapText="1"/>
    </xf>
    <xf numFmtId="0" fontId="0" fillId="0" borderId="10" xfId="0" applyFont="1" applyBorder="1" applyAlignment="1">
      <alignment vertical="center" wrapText="1"/>
    </xf>
    <xf numFmtId="164" fontId="3" fillId="0" borderId="10" xfId="0" applyNumberFormat="1" applyFont="1" applyBorder="1" applyAlignment="1">
      <alignment horizontal="left" vertical="center" wrapText="1"/>
    </xf>
    <xf numFmtId="164" fontId="4" fillId="0" borderId="14"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164" fontId="3" fillId="0" borderId="10" xfId="0" applyNumberFormat="1" applyFont="1" applyBorder="1" applyAlignment="1">
      <alignment horizontal="right" wrapText="1"/>
    </xf>
    <xf numFmtId="164" fontId="3" fillId="0" borderId="10" xfId="0" applyNumberFormat="1" applyFont="1" applyFill="1" applyBorder="1" applyAlignment="1">
      <alignment horizontal="left" vertical="center" wrapText="1"/>
    </xf>
    <xf numFmtId="164" fontId="3" fillId="0" borderId="0" xfId="0" applyNumberFormat="1" applyFont="1" applyAlignment="1">
      <alignment horizontal="right" vertical="center" wrapText="1"/>
    </xf>
    <xf numFmtId="0" fontId="3" fillId="0" borderId="18" xfId="0" applyFont="1" applyBorder="1" applyAlignment="1">
      <alignment vertical="center" wrapText="1"/>
    </xf>
    <xf numFmtId="0" fontId="3" fillId="0" borderId="18" xfId="0" applyFont="1" applyBorder="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22" xfId="0" applyNumberFormat="1" applyFont="1" applyBorder="1" applyAlignment="1">
      <alignment horizontal="right" vertical="center"/>
    </xf>
    <xf numFmtId="0" fontId="4" fillId="0" borderId="18" xfId="0" applyFont="1" applyBorder="1" applyAlignment="1">
      <alignment vertical="center"/>
    </xf>
    <xf numFmtId="164" fontId="4" fillId="0" borderId="18" xfId="0" applyNumberFormat="1" applyFont="1" applyBorder="1" applyAlignment="1">
      <alignment horizontal="right" vertical="center"/>
    </xf>
    <xf numFmtId="164" fontId="4" fillId="0" borderId="10" xfId="0" applyNumberFormat="1" applyFont="1" applyBorder="1" applyAlignment="1">
      <alignment horizontal="right" vertical="center" wrapText="1"/>
    </xf>
    <xf numFmtId="0" fontId="5" fillId="0" borderId="10" xfId="0" applyFont="1" applyBorder="1" applyAlignment="1">
      <alignment horizontal="left" vertical="center" wrapText="1"/>
    </xf>
    <xf numFmtId="164" fontId="3" fillId="0" borderId="18" xfId="0" applyNumberFormat="1" applyFont="1" applyBorder="1" applyAlignment="1">
      <alignment vertical="center"/>
    </xf>
    <xf numFmtId="0" fontId="3" fillId="0" borderId="22" xfId="0" applyFont="1" applyBorder="1" applyAlignment="1">
      <alignment vertical="center"/>
    </xf>
    <xf numFmtId="0" fontId="4" fillId="33" borderId="16"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0" fillId="0" borderId="12" xfId="0"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3" fillId="33" borderId="0" xfId="0" applyFont="1" applyFill="1" applyBorder="1" applyAlignment="1">
      <alignment vertical="center"/>
    </xf>
    <xf numFmtId="0" fontId="0" fillId="0" borderId="23" xfId="0" applyBorder="1" applyAlignment="1">
      <alignment vertical="center"/>
    </xf>
    <xf numFmtId="0" fontId="4" fillId="33" borderId="21" xfId="0" applyFont="1" applyFill="1" applyBorder="1" applyAlignment="1">
      <alignment vertical="center"/>
    </xf>
    <xf numFmtId="0" fontId="4" fillId="33" borderId="19" xfId="0" applyFont="1" applyFill="1" applyBorder="1" applyAlignment="1">
      <alignment vertical="center"/>
    </xf>
    <xf numFmtId="0" fontId="3" fillId="33" borderId="19" xfId="0" applyFont="1" applyFill="1" applyBorder="1" applyAlignment="1">
      <alignment vertical="center"/>
    </xf>
    <xf numFmtId="0" fontId="0" fillId="0" borderId="20" xfId="0" applyBorder="1" applyAlignment="1">
      <alignment vertical="center"/>
    </xf>
    <xf numFmtId="0" fontId="3" fillId="0" borderId="10" xfId="0" applyFont="1" applyBorder="1" applyAlignment="1">
      <alignment horizontal="left" vertical="center" wrapText="1"/>
    </xf>
    <xf numFmtId="16" fontId="3" fillId="0" borderId="16" xfId="0" applyNumberFormat="1" applyFont="1" applyBorder="1" applyAlignment="1">
      <alignment horizontal="left" vertical="center" wrapText="1"/>
    </xf>
    <xf numFmtId="16" fontId="3" fillId="0" borderId="11" xfId="0" applyNumberFormat="1" applyFont="1" applyBorder="1" applyAlignment="1">
      <alignment horizontal="left" vertical="center" wrapText="1"/>
    </xf>
    <xf numFmtId="16" fontId="3" fillId="0" borderId="12" xfId="0" applyNumberFormat="1" applyFont="1" applyBorder="1" applyAlignment="1">
      <alignment horizontal="left" vertical="center" wrapText="1"/>
    </xf>
    <xf numFmtId="164" fontId="4" fillId="0" borderId="16" xfId="0" applyNumberFormat="1" applyFont="1" applyBorder="1" applyAlignment="1">
      <alignment horizontal="left" vertical="center"/>
    </xf>
    <xf numFmtId="0" fontId="0" fillId="0" borderId="11" xfId="0" applyBorder="1" applyAlignment="1">
      <alignment horizontal="left" vertical="center"/>
    </xf>
    <xf numFmtId="164" fontId="4" fillId="0" borderId="17" xfId="0" applyNumberFormat="1"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4" fillId="33" borderId="16" xfId="0" applyFont="1" applyFill="1" applyBorder="1" applyAlignment="1">
      <alignment vertical="center" wrapText="1"/>
    </xf>
    <xf numFmtId="0" fontId="4" fillId="33" borderId="11" xfId="0" applyFont="1" applyFill="1" applyBorder="1" applyAlignment="1">
      <alignment vertical="center" wrapText="1"/>
    </xf>
    <xf numFmtId="0" fontId="3" fillId="33" borderId="11" xfId="0" applyFont="1" applyFill="1" applyBorder="1" applyAlignment="1">
      <alignment vertical="center" wrapText="1"/>
    </xf>
    <xf numFmtId="0" fontId="3" fillId="0" borderId="17"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 fillId="0" borderId="11" xfId="0" applyFont="1" applyBorder="1" applyAlignment="1">
      <alignment vertical="center"/>
    </xf>
    <xf numFmtId="0" fontId="0" fillId="0" borderId="11" xfId="0" applyBorder="1" applyAlignment="1">
      <alignment vertical="center"/>
    </xf>
    <xf numFmtId="0" fontId="3" fillId="0" borderId="18" xfId="0" applyFont="1" applyBorder="1" applyAlignment="1">
      <alignment vertical="center" wrapText="1"/>
    </xf>
    <xf numFmtId="0" fontId="3" fillId="0" borderId="18" xfId="0" applyFont="1" applyBorder="1" applyAlignment="1">
      <alignment vertical="center"/>
    </xf>
    <xf numFmtId="164" fontId="3" fillId="0" borderId="18" xfId="0" applyNumberFormat="1"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6" xfId="0" applyFont="1" applyBorder="1" applyAlignment="1">
      <alignment vertical="top" wrapText="1"/>
    </xf>
    <xf numFmtId="0" fontId="3" fillId="0" borderId="11" xfId="0" applyFont="1" applyBorder="1" applyAlignment="1">
      <alignment vertical="top"/>
    </xf>
    <xf numFmtId="0" fontId="0" fillId="0" borderId="12" xfId="0" applyBorder="1" applyAlignment="1">
      <alignment vertical="top"/>
    </xf>
    <xf numFmtId="0" fontId="3" fillId="0" borderId="16" xfId="0" applyFont="1" applyBorder="1" applyAlignment="1">
      <alignment vertical="center" wrapText="1"/>
    </xf>
    <xf numFmtId="0" fontId="3" fillId="0" borderId="11" xfId="0" applyFont="1" applyBorder="1" applyAlignment="1">
      <alignment vertical="center" wrapText="1"/>
    </xf>
    <xf numFmtId="0" fontId="2" fillId="0" borderId="10" xfId="53" applyBorder="1" applyAlignment="1" applyProtection="1">
      <alignment vertical="center" wrapText="1"/>
      <protection/>
    </xf>
    <xf numFmtId="0" fontId="8" fillId="0"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tellitehousing.org/" TargetMode="External" /><Relationship Id="rId2" Type="http://schemas.openxmlformats.org/officeDocument/2006/relationships/hyperlink" Target="http://www.rcdev.org/" TargetMode="External" /><Relationship Id="rId3" Type="http://schemas.openxmlformats.org/officeDocument/2006/relationships/hyperlink" Target="http://www.corpforbetterhousing.com/" TargetMode="External" /><Relationship Id="rId4" Type="http://schemas.openxmlformats.org/officeDocument/2006/relationships/hyperlink" Target="http://www.rcdev.org/" TargetMode="External" /><Relationship Id="rId5" Type="http://schemas.openxmlformats.org/officeDocument/2006/relationships/hyperlink" Target="http://www.ebenergy.org/" TargetMode="External" /><Relationship Id="rId6" Type="http://schemas.openxmlformats.org/officeDocument/2006/relationships/hyperlink" Target="http://www.ebenergy.org/"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zoomScalePageLayoutView="0" workbookViewId="0" topLeftCell="A24">
      <selection activeCell="A38" sqref="A38:E38"/>
    </sheetView>
  </sheetViews>
  <sheetFormatPr defaultColWidth="9.140625" defaultRowHeight="12.75"/>
  <cols>
    <col min="1" max="1" width="9.57421875" style="40" customWidth="1"/>
    <col min="2" max="2" width="18.7109375" style="13" customWidth="1"/>
    <col min="3" max="3" width="22.57421875" style="13" customWidth="1"/>
    <col min="4" max="4" width="19.28125" style="13" customWidth="1"/>
    <col min="5" max="5" width="32.8515625" style="13" customWidth="1"/>
    <col min="6" max="6" width="24.8515625" style="13" hidden="1" customWidth="1"/>
    <col min="7" max="7" width="9.57421875" style="8" customWidth="1"/>
    <col min="8" max="8" width="10.7109375" style="8" customWidth="1"/>
    <col min="9" max="9" width="12.28125" style="10" customWidth="1"/>
    <col min="10" max="10" width="12.57421875" style="81" customWidth="1"/>
    <col min="11" max="11" width="11.421875" style="74" customWidth="1"/>
    <col min="12" max="12" width="14.00390625" style="11" customWidth="1"/>
    <col min="13" max="14" width="10.28125" style="13" bestFit="1" customWidth="1"/>
    <col min="15" max="16384" width="9.140625" style="13" customWidth="1"/>
  </cols>
  <sheetData>
    <row r="1" spans="1:12" ht="12.75">
      <c r="A1" s="1"/>
      <c r="B1" s="1"/>
      <c r="C1" s="18"/>
      <c r="D1" s="18"/>
      <c r="E1" s="18"/>
      <c r="F1" s="18"/>
      <c r="G1" s="112" t="s">
        <v>3</v>
      </c>
      <c r="H1" s="113"/>
      <c r="I1" s="57"/>
      <c r="J1" s="114" t="s">
        <v>105</v>
      </c>
      <c r="K1" s="115"/>
      <c r="L1" s="116"/>
    </row>
    <row r="2" spans="1:12" s="24" customFormat="1" ht="24">
      <c r="A2" s="44" t="s">
        <v>12</v>
      </c>
      <c r="B2" s="45" t="s">
        <v>0</v>
      </c>
      <c r="C2" s="45" t="s">
        <v>13</v>
      </c>
      <c r="D2" s="45" t="s">
        <v>53</v>
      </c>
      <c r="E2" s="45" t="s">
        <v>4</v>
      </c>
      <c r="F2" s="45" t="s">
        <v>102</v>
      </c>
      <c r="G2" s="46" t="s">
        <v>1</v>
      </c>
      <c r="H2" s="46" t="s">
        <v>2</v>
      </c>
      <c r="I2" s="47" t="s">
        <v>54</v>
      </c>
      <c r="J2" s="46" t="s">
        <v>1</v>
      </c>
      <c r="K2" s="46" t="s">
        <v>2</v>
      </c>
      <c r="L2" s="46" t="s">
        <v>100</v>
      </c>
    </row>
    <row r="3" spans="1:12" ht="19.5" customHeight="1">
      <c r="A3" s="117" t="s">
        <v>7</v>
      </c>
      <c r="B3" s="118"/>
      <c r="C3" s="119"/>
      <c r="D3" s="119"/>
      <c r="E3" s="119"/>
      <c r="F3" s="119"/>
      <c r="G3" s="119"/>
      <c r="H3" s="119"/>
      <c r="I3" s="119"/>
      <c r="J3" s="119"/>
      <c r="K3" s="119"/>
      <c r="L3" s="99"/>
    </row>
    <row r="4" spans="1:12" s="19" customFormat="1" ht="57.75" customHeight="1">
      <c r="A4" s="6" t="s">
        <v>108</v>
      </c>
      <c r="B4" s="2" t="s">
        <v>89</v>
      </c>
      <c r="C4" s="6" t="s">
        <v>107</v>
      </c>
      <c r="D4" s="137" t="s">
        <v>106</v>
      </c>
      <c r="E4" s="6" t="s">
        <v>115</v>
      </c>
      <c r="F4" s="6"/>
      <c r="G4" s="6"/>
      <c r="H4" s="6"/>
      <c r="I4" s="72">
        <v>24918848</v>
      </c>
      <c r="J4" s="6"/>
      <c r="K4" s="72">
        <v>2450000</v>
      </c>
      <c r="L4" s="72" t="s">
        <v>112</v>
      </c>
    </row>
    <row r="5" spans="1:13" ht="71.25" customHeight="1">
      <c r="A5" s="1" t="s">
        <v>24</v>
      </c>
      <c r="B5" s="2" t="s">
        <v>89</v>
      </c>
      <c r="C5" s="2" t="s">
        <v>83</v>
      </c>
      <c r="D5" s="136" t="s">
        <v>55</v>
      </c>
      <c r="E5" s="16" t="s">
        <v>46</v>
      </c>
      <c r="F5" s="61" t="s">
        <v>70</v>
      </c>
      <c r="G5" s="5"/>
      <c r="H5" s="55">
        <v>1200000</v>
      </c>
      <c r="I5" s="4">
        <v>22593862</v>
      </c>
      <c r="J5" s="26"/>
      <c r="K5" s="26" t="s">
        <v>87</v>
      </c>
      <c r="L5" s="76" t="s">
        <v>94</v>
      </c>
      <c r="M5" s="23"/>
    </row>
    <row r="6" spans="1:13" ht="72" customHeight="1">
      <c r="A6" s="1" t="s">
        <v>25</v>
      </c>
      <c r="B6" s="2" t="s">
        <v>67</v>
      </c>
      <c r="C6" s="54" t="s">
        <v>47</v>
      </c>
      <c r="D6" s="59" t="s">
        <v>56</v>
      </c>
      <c r="E6" s="93" t="s">
        <v>104</v>
      </c>
      <c r="F6" s="62" t="s">
        <v>70</v>
      </c>
      <c r="G6" s="5"/>
      <c r="H6" s="55">
        <v>1700000</v>
      </c>
      <c r="I6" s="4">
        <v>25910470</v>
      </c>
      <c r="J6" s="26"/>
      <c r="K6" s="26">
        <v>1300000</v>
      </c>
      <c r="L6" s="76" t="s">
        <v>90</v>
      </c>
      <c r="M6" s="23"/>
    </row>
    <row r="7" spans="1:13" ht="59.25" customHeight="1">
      <c r="A7" s="36" t="s">
        <v>26</v>
      </c>
      <c r="B7" s="2" t="s">
        <v>34</v>
      </c>
      <c r="C7" s="54" t="s">
        <v>48</v>
      </c>
      <c r="D7" s="58" t="s">
        <v>57</v>
      </c>
      <c r="E7" s="16" t="s">
        <v>80</v>
      </c>
      <c r="F7" s="61" t="s">
        <v>70</v>
      </c>
      <c r="G7" s="3"/>
      <c r="H7" s="55">
        <v>2200000</v>
      </c>
      <c r="I7" s="4">
        <v>28500000</v>
      </c>
      <c r="J7" s="53"/>
      <c r="K7" s="26" t="s">
        <v>87</v>
      </c>
      <c r="L7" s="5"/>
      <c r="M7" s="23"/>
    </row>
    <row r="8" spans="1:12" ht="55.5" customHeight="1">
      <c r="A8" s="36" t="s">
        <v>27</v>
      </c>
      <c r="B8" s="2" t="s">
        <v>68</v>
      </c>
      <c r="C8" s="54" t="s">
        <v>49</v>
      </c>
      <c r="D8" s="58" t="s">
        <v>59</v>
      </c>
      <c r="E8" s="25" t="s">
        <v>50</v>
      </c>
      <c r="F8" s="62" t="s">
        <v>70</v>
      </c>
      <c r="G8" s="3"/>
      <c r="H8" s="3">
        <f>1583000+510000</f>
        <v>2093000</v>
      </c>
      <c r="I8" s="4">
        <v>13868000</v>
      </c>
      <c r="J8" s="41"/>
      <c r="K8" s="76" t="s">
        <v>87</v>
      </c>
      <c r="L8" s="5"/>
    </row>
    <row r="9" spans="1:13" s="19" customFormat="1" ht="71.25" customHeight="1">
      <c r="A9" s="36" t="s">
        <v>35</v>
      </c>
      <c r="B9" s="6" t="s">
        <v>69</v>
      </c>
      <c r="C9" s="6" t="s">
        <v>45</v>
      </c>
      <c r="D9" s="60" t="s">
        <v>58</v>
      </c>
      <c r="E9" s="16" t="s">
        <v>52</v>
      </c>
      <c r="F9" s="61" t="s">
        <v>70</v>
      </c>
      <c r="G9" s="15"/>
      <c r="H9" s="15">
        <v>1700000</v>
      </c>
      <c r="I9" s="4">
        <v>7838639</v>
      </c>
      <c r="J9" s="72"/>
      <c r="K9" s="20">
        <v>1300000</v>
      </c>
      <c r="L9" s="80" t="s">
        <v>95</v>
      </c>
      <c r="M9" s="20"/>
    </row>
    <row r="10" spans="1:12" ht="42" customHeight="1" hidden="1">
      <c r="A10" s="108" t="s">
        <v>21</v>
      </c>
      <c r="B10" s="108"/>
      <c r="C10" s="108"/>
      <c r="D10" s="108"/>
      <c r="E10" s="108"/>
      <c r="F10" s="108"/>
      <c r="G10" s="108"/>
      <c r="H10" s="108"/>
      <c r="I10" s="108"/>
      <c r="J10" s="108"/>
      <c r="K10" s="108"/>
      <c r="L10" s="5"/>
    </row>
    <row r="11" spans="1:12" s="21" customFormat="1" ht="71.25" customHeight="1">
      <c r="A11" s="36" t="s">
        <v>36</v>
      </c>
      <c r="B11" s="2" t="s">
        <v>19</v>
      </c>
      <c r="C11" s="2" t="s">
        <v>17</v>
      </c>
      <c r="D11" s="58" t="s">
        <v>60</v>
      </c>
      <c r="E11" s="2" t="s">
        <v>79</v>
      </c>
      <c r="F11" s="64" t="s">
        <v>73</v>
      </c>
      <c r="G11" s="3">
        <v>225000</v>
      </c>
      <c r="H11" s="3"/>
      <c r="I11" s="4">
        <v>600000</v>
      </c>
      <c r="J11" s="3" t="s">
        <v>82</v>
      </c>
      <c r="K11" s="75"/>
      <c r="L11" s="14"/>
    </row>
    <row r="12" spans="1:12" ht="32.25" customHeight="1" hidden="1">
      <c r="A12" s="109" t="s">
        <v>6</v>
      </c>
      <c r="B12" s="110"/>
      <c r="C12" s="110"/>
      <c r="D12" s="110"/>
      <c r="E12" s="110"/>
      <c r="F12" s="110"/>
      <c r="G12" s="110"/>
      <c r="H12" s="110"/>
      <c r="I12" s="110"/>
      <c r="J12" s="110"/>
      <c r="K12" s="111"/>
      <c r="L12" s="5"/>
    </row>
    <row r="13" spans="1:12" ht="12.75">
      <c r="A13" s="100" t="s">
        <v>8</v>
      </c>
      <c r="B13" s="101"/>
      <c r="C13" s="102"/>
      <c r="D13" s="102"/>
      <c r="E13" s="102"/>
      <c r="F13" s="102"/>
      <c r="G13" s="102"/>
      <c r="H13" s="102"/>
      <c r="I13" s="102"/>
      <c r="J13" s="102"/>
      <c r="K13" s="102"/>
      <c r="L13" s="103"/>
    </row>
    <row r="14" spans="1:12" ht="63.75" customHeight="1">
      <c r="A14" s="36" t="s">
        <v>37</v>
      </c>
      <c r="B14" s="6" t="s">
        <v>28</v>
      </c>
      <c r="C14" s="2" t="s">
        <v>84</v>
      </c>
      <c r="D14" s="58" t="s">
        <v>61</v>
      </c>
      <c r="E14" s="16" t="s">
        <v>85</v>
      </c>
      <c r="F14" s="2" t="s">
        <v>71</v>
      </c>
      <c r="G14" s="3"/>
      <c r="H14" s="3">
        <v>1280000</v>
      </c>
      <c r="I14" s="4">
        <v>6013821</v>
      </c>
      <c r="J14" s="3"/>
      <c r="K14" s="26"/>
      <c r="L14" s="76" t="s">
        <v>91</v>
      </c>
    </row>
    <row r="15" spans="1:12" ht="71.25" customHeight="1">
      <c r="A15" s="36" t="s">
        <v>38</v>
      </c>
      <c r="B15" s="6" t="s">
        <v>28</v>
      </c>
      <c r="C15" s="16" t="s">
        <v>29</v>
      </c>
      <c r="D15" s="58" t="s">
        <v>61</v>
      </c>
      <c r="E15" s="16" t="s">
        <v>51</v>
      </c>
      <c r="F15" s="16" t="s">
        <v>72</v>
      </c>
      <c r="G15" s="3">
        <v>750000</v>
      </c>
      <c r="H15" s="3"/>
      <c r="I15" s="4">
        <v>3789000</v>
      </c>
      <c r="J15" s="3">
        <v>450000</v>
      </c>
      <c r="K15" s="76"/>
      <c r="L15" s="5"/>
    </row>
    <row r="16" spans="1:12" ht="12.75">
      <c r="A16" s="100" t="s">
        <v>9</v>
      </c>
      <c r="B16" s="101"/>
      <c r="C16" s="102"/>
      <c r="D16" s="102"/>
      <c r="E16" s="102"/>
      <c r="F16" s="102"/>
      <c r="G16" s="102"/>
      <c r="H16" s="102"/>
      <c r="I16" s="102"/>
      <c r="J16" s="102"/>
      <c r="K16" s="102"/>
      <c r="L16" s="103"/>
    </row>
    <row r="17" spans="1:13" ht="62.25" customHeight="1">
      <c r="A17" s="36" t="s">
        <v>39</v>
      </c>
      <c r="B17" s="2" t="s">
        <v>67</v>
      </c>
      <c r="C17" s="2" t="s">
        <v>31</v>
      </c>
      <c r="D17" s="59" t="s">
        <v>56</v>
      </c>
      <c r="E17" s="6" t="s">
        <v>103</v>
      </c>
      <c r="F17" s="6" t="s">
        <v>74</v>
      </c>
      <c r="G17" s="5">
        <v>227000</v>
      </c>
      <c r="H17" s="55"/>
      <c r="I17" s="4">
        <v>250000</v>
      </c>
      <c r="J17" s="26">
        <v>227000</v>
      </c>
      <c r="K17" s="26"/>
      <c r="L17" s="5"/>
      <c r="M17" s="23"/>
    </row>
    <row r="18" spans="1:12" ht="78" customHeight="1">
      <c r="A18" s="36" t="s">
        <v>40</v>
      </c>
      <c r="B18" s="6" t="s">
        <v>23</v>
      </c>
      <c r="C18" s="2" t="s">
        <v>18</v>
      </c>
      <c r="D18" s="58" t="s">
        <v>62</v>
      </c>
      <c r="E18" s="2" t="s">
        <v>86</v>
      </c>
      <c r="F18" s="2" t="s">
        <v>66</v>
      </c>
      <c r="G18" s="3">
        <v>700000</v>
      </c>
      <c r="H18" s="3"/>
      <c r="I18" s="4">
        <v>1000000</v>
      </c>
      <c r="J18" s="26">
        <v>700000</v>
      </c>
      <c r="K18" s="26"/>
      <c r="L18" s="5"/>
    </row>
    <row r="19" spans="1:12" ht="15" customHeight="1">
      <c r="A19" s="96" t="s">
        <v>14</v>
      </c>
      <c r="B19" s="97"/>
      <c r="C19" s="98"/>
      <c r="D19" s="98"/>
      <c r="E19" s="98"/>
      <c r="F19" s="98"/>
      <c r="G19" s="98"/>
      <c r="H19" s="98"/>
      <c r="I19" s="98"/>
      <c r="J19" s="98"/>
      <c r="K19" s="98"/>
      <c r="L19" s="99"/>
    </row>
    <row r="20" spans="1:12" ht="13.5" customHeight="1">
      <c r="A20" s="104" t="s">
        <v>15</v>
      </c>
      <c r="B20" s="105"/>
      <c r="C20" s="106"/>
      <c r="D20" s="106"/>
      <c r="E20" s="106"/>
      <c r="F20" s="106"/>
      <c r="G20" s="106"/>
      <c r="H20" s="106"/>
      <c r="I20" s="106"/>
      <c r="J20" s="106"/>
      <c r="K20" s="106"/>
      <c r="L20" s="107"/>
    </row>
    <row r="21" spans="1:12" ht="13.5" customHeight="1">
      <c r="A21" s="100" t="s">
        <v>16</v>
      </c>
      <c r="B21" s="101"/>
      <c r="C21" s="102"/>
      <c r="D21" s="102"/>
      <c r="E21" s="102"/>
      <c r="F21" s="102"/>
      <c r="G21" s="102"/>
      <c r="H21" s="102"/>
      <c r="I21" s="102"/>
      <c r="J21" s="102"/>
      <c r="K21" s="102"/>
      <c r="L21" s="103"/>
    </row>
    <row r="22" spans="1:14" ht="78" customHeight="1">
      <c r="A22" s="36" t="s">
        <v>41</v>
      </c>
      <c r="B22" s="6" t="s">
        <v>88</v>
      </c>
      <c r="C22" s="2" t="s">
        <v>32</v>
      </c>
      <c r="D22" s="58" t="s">
        <v>63</v>
      </c>
      <c r="E22" s="65" t="s">
        <v>75</v>
      </c>
      <c r="F22" s="65" t="s">
        <v>76</v>
      </c>
      <c r="G22" s="5">
        <f>82546+28000</f>
        <v>110546</v>
      </c>
      <c r="H22" s="3"/>
      <c r="I22" s="4">
        <f>96856+37925</f>
        <v>134781</v>
      </c>
      <c r="J22" s="26">
        <f>82546+28000</f>
        <v>110546</v>
      </c>
      <c r="K22" s="26"/>
      <c r="L22" s="5"/>
      <c r="N22" s="19"/>
    </row>
    <row r="23" spans="1:12" s="19" customFormat="1" ht="75" customHeight="1">
      <c r="A23" s="36" t="s">
        <v>42</v>
      </c>
      <c r="B23" s="42" t="s">
        <v>22</v>
      </c>
      <c r="C23" s="6" t="s">
        <v>33</v>
      </c>
      <c r="D23" s="60" t="s">
        <v>64</v>
      </c>
      <c r="E23" s="6" t="s">
        <v>113</v>
      </c>
      <c r="F23" s="6" t="s">
        <v>65</v>
      </c>
      <c r="G23" s="27">
        <v>84750</v>
      </c>
      <c r="H23" s="43"/>
      <c r="I23" s="27">
        <f>84750+8475</f>
        <v>93225</v>
      </c>
      <c r="J23" s="72">
        <v>50000</v>
      </c>
      <c r="K23" s="6"/>
      <c r="L23" s="15"/>
    </row>
    <row r="24" spans="1:12" s="19" customFormat="1" ht="57" customHeight="1">
      <c r="A24" s="36" t="s">
        <v>43</v>
      </c>
      <c r="B24" s="42" t="s">
        <v>22</v>
      </c>
      <c r="C24" s="6" t="s">
        <v>30</v>
      </c>
      <c r="D24" s="60" t="s">
        <v>64</v>
      </c>
      <c r="E24" s="6" t="s">
        <v>78</v>
      </c>
      <c r="F24" s="43" t="s">
        <v>77</v>
      </c>
      <c r="G24" s="27">
        <v>90000</v>
      </c>
      <c r="H24" s="43"/>
      <c r="I24" s="27">
        <v>99000</v>
      </c>
      <c r="J24" s="72">
        <v>90000</v>
      </c>
      <c r="K24" s="6"/>
      <c r="L24" s="15"/>
    </row>
    <row r="25" spans="1:12" ht="13.5" customHeight="1">
      <c r="A25" s="104" t="s">
        <v>10</v>
      </c>
      <c r="B25" s="105"/>
      <c r="C25" s="106"/>
      <c r="D25" s="106"/>
      <c r="E25" s="106"/>
      <c r="F25" s="106"/>
      <c r="G25" s="106"/>
      <c r="H25" s="106"/>
      <c r="I25" s="106"/>
      <c r="J25" s="106"/>
      <c r="K25" s="106"/>
      <c r="L25" s="107"/>
    </row>
    <row r="26" spans="1:12" ht="50.25" customHeight="1" thickBot="1">
      <c r="A26" s="36" t="s">
        <v>44</v>
      </c>
      <c r="B26" s="7" t="s">
        <v>11</v>
      </c>
      <c r="C26" s="2" t="s">
        <v>109</v>
      </c>
      <c r="D26" s="2"/>
      <c r="E26" s="2" t="s">
        <v>5</v>
      </c>
      <c r="F26" s="2"/>
      <c r="G26" s="3">
        <v>52000</v>
      </c>
      <c r="H26" s="3"/>
      <c r="I26" s="4">
        <v>52000</v>
      </c>
      <c r="J26" s="66">
        <v>52000</v>
      </c>
      <c r="K26" s="29"/>
      <c r="L26" s="5"/>
    </row>
    <row r="27" spans="1:14" ht="15.75" customHeight="1">
      <c r="A27" s="30" t="s">
        <v>96</v>
      </c>
      <c r="B27" s="30"/>
      <c r="C27" s="31"/>
      <c r="D27" s="31"/>
      <c r="E27" s="31"/>
      <c r="F27" s="31"/>
      <c r="G27" s="32">
        <f>SUM(G5:G26)</f>
        <v>2239296</v>
      </c>
      <c r="H27" s="32">
        <f>SUM(H5:H26)</f>
        <v>10173000</v>
      </c>
      <c r="I27" s="32">
        <f>SUM(I4:I26)</f>
        <v>135661646</v>
      </c>
      <c r="J27" s="77">
        <f>SUM(J5:J26)</f>
        <v>1679546</v>
      </c>
      <c r="K27" s="67">
        <f>SUM(K5:K26)</f>
        <v>2600000</v>
      </c>
      <c r="L27" s="5"/>
      <c r="N27" s="23"/>
    </row>
    <row r="28" spans="1:14" ht="15.75" customHeight="1">
      <c r="A28" s="33" t="s">
        <v>97</v>
      </c>
      <c r="B28" s="33"/>
      <c r="C28" s="34"/>
      <c r="D28" s="34"/>
      <c r="E28" s="34"/>
      <c r="F28" s="34"/>
      <c r="G28" s="35"/>
      <c r="H28" s="35"/>
      <c r="I28" s="35"/>
      <c r="J28" s="78"/>
      <c r="K28" s="68"/>
      <c r="L28" s="5"/>
      <c r="N28" s="23"/>
    </row>
    <row r="29" spans="1:14" ht="14.25" customHeight="1">
      <c r="A29" s="87" t="s">
        <v>98</v>
      </c>
      <c r="B29" s="85"/>
      <c r="C29" s="88"/>
      <c r="D29" s="88"/>
      <c r="E29" s="88"/>
      <c r="F29" s="84"/>
      <c r="G29" s="5">
        <v>1145089</v>
      </c>
      <c r="H29" s="5">
        <v>1681500</v>
      </c>
      <c r="I29" s="37"/>
      <c r="J29" s="69"/>
      <c r="K29" s="69"/>
      <c r="L29" s="5"/>
      <c r="N29" s="23"/>
    </row>
    <row r="30" spans="1:14" ht="28.5" customHeight="1">
      <c r="A30" s="134" t="s">
        <v>116</v>
      </c>
      <c r="B30" s="124"/>
      <c r="C30" s="124"/>
      <c r="D30" s="124"/>
      <c r="E30" s="124"/>
      <c r="F30" s="84"/>
      <c r="G30" s="63">
        <v>631461</v>
      </c>
      <c r="H30" s="63">
        <v>1211863</v>
      </c>
      <c r="I30" s="37"/>
      <c r="J30" s="69"/>
      <c r="K30" s="26"/>
      <c r="L30" s="5"/>
      <c r="N30" s="23"/>
    </row>
    <row r="31" spans="1:12" ht="14.25" customHeight="1">
      <c r="A31" s="87" t="s">
        <v>92</v>
      </c>
      <c r="B31" s="85"/>
      <c r="C31" s="85"/>
      <c r="D31" s="85"/>
      <c r="E31" s="85"/>
      <c r="F31" s="52"/>
      <c r="G31" s="5">
        <v>-65000</v>
      </c>
      <c r="H31" s="5">
        <f>-H29*0.1</f>
        <v>-168150</v>
      </c>
      <c r="I31" s="9"/>
      <c r="J31" s="3"/>
      <c r="K31" s="3"/>
      <c r="L31" s="5"/>
    </row>
    <row r="32" spans="1:12" ht="14.25" customHeight="1">
      <c r="A32" s="87" t="s">
        <v>81</v>
      </c>
      <c r="B32" s="85"/>
      <c r="C32" s="85"/>
      <c r="D32" s="85"/>
      <c r="E32" s="86"/>
      <c r="F32" s="52"/>
      <c r="G32" s="5">
        <v>-30000</v>
      </c>
      <c r="H32" s="5">
        <v>-75000</v>
      </c>
      <c r="I32" s="9"/>
      <c r="J32" s="3"/>
      <c r="K32" s="3"/>
      <c r="L32" s="5"/>
    </row>
    <row r="33" spans="1:13" s="50" customFormat="1" ht="28.5" customHeight="1">
      <c r="A33" s="131" t="s">
        <v>114</v>
      </c>
      <c r="B33" s="132"/>
      <c r="C33" s="132"/>
      <c r="D33" s="132"/>
      <c r="E33" s="133"/>
      <c r="F33" s="56"/>
      <c r="G33" s="48"/>
      <c r="H33" s="48"/>
      <c r="I33" s="49"/>
      <c r="J33" s="79"/>
      <c r="K33" s="70"/>
      <c r="L33" s="48"/>
      <c r="M33" s="51"/>
    </row>
    <row r="34" spans="1:12" ht="12.75" customHeight="1">
      <c r="A34" s="134" t="s">
        <v>93</v>
      </c>
      <c r="B34" s="135"/>
      <c r="C34" s="124"/>
      <c r="D34" s="124"/>
      <c r="E34" s="99"/>
      <c r="F34" s="22"/>
      <c r="G34" s="5">
        <v>-2004</v>
      </c>
      <c r="H34" s="5">
        <v>-50213</v>
      </c>
      <c r="I34" s="9"/>
      <c r="J34" s="3"/>
      <c r="K34" s="26"/>
      <c r="L34" s="5"/>
    </row>
    <row r="35" spans="1:12" ht="15.75" customHeight="1">
      <c r="A35" s="39" t="s">
        <v>20</v>
      </c>
      <c r="B35" s="28"/>
      <c r="C35" s="17"/>
      <c r="D35" s="17"/>
      <c r="E35" s="22"/>
      <c r="F35" s="22"/>
      <c r="G35" s="38">
        <f>SUM(G29:G34)</f>
        <v>1679546</v>
      </c>
      <c r="H35" s="38">
        <f>SUM(H29:H34)</f>
        <v>2600000</v>
      </c>
      <c r="I35" s="9"/>
      <c r="J35" s="71"/>
      <c r="K35" s="71"/>
      <c r="L35" s="5"/>
    </row>
    <row r="36" spans="1:12" ht="15.75" customHeight="1">
      <c r="A36" s="90" t="s">
        <v>101</v>
      </c>
      <c r="B36" s="82"/>
      <c r="C36" s="83"/>
      <c r="D36" s="83"/>
      <c r="E36" s="83"/>
      <c r="F36" s="83"/>
      <c r="G36" s="91"/>
      <c r="H36" s="91"/>
      <c r="I36" s="89"/>
      <c r="J36" s="92"/>
      <c r="K36" s="92"/>
      <c r="L36" s="5"/>
    </row>
    <row r="37" spans="1:12" ht="27.75" customHeight="1">
      <c r="A37" s="125" t="s">
        <v>99</v>
      </c>
      <c r="B37" s="125"/>
      <c r="C37" s="126"/>
      <c r="D37" s="126"/>
      <c r="E37" s="126"/>
      <c r="F37" s="126"/>
      <c r="G37" s="127"/>
      <c r="H37" s="127"/>
      <c r="I37" s="128"/>
      <c r="J37" s="80"/>
      <c r="K37" s="72"/>
      <c r="L37" s="5"/>
    </row>
    <row r="38" spans="1:12" ht="15.75" customHeight="1">
      <c r="A38" s="135" t="s">
        <v>111</v>
      </c>
      <c r="B38" s="124"/>
      <c r="C38" s="124"/>
      <c r="D38" s="124"/>
      <c r="E38" s="124"/>
      <c r="F38" s="83"/>
      <c r="G38" s="94"/>
      <c r="H38" s="94"/>
      <c r="I38" s="95"/>
      <c r="J38" s="80"/>
      <c r="K38" s="72"/>
      <c r="L38" s="5"/>
    </row>
    <row r="39" spans="1:12" ht="12.75">
      <c r="A39" s="123" t="s">
        <v>110</v>
      </c>
      <c r="B39" s="124"/>
      <c r="C39" s="124"/>
      <c r="D39" s="124"/>
      <c r="E39" s="124"/>
      <c r="F39" s="124"/>
      <c r="G39" s="124"/>
      <c r="H39" s="124"/>
      <c r="I39" s="99"/>
      <c r="J39" s="55"/>
      <c r="K39" s="72"/>
      <c r="L39" s="5"/>
    </row>
    <row r="40" spans="1:11" ht="26.25" customHeight="1">
      <c r="A40" s="129"/>
      <c r="B40" s="129"/>
      <c r="C40" s="130"/>
      <c r="D40" s="130"/>
      <c r="E40" s="130"/>
      <c r="F40" s="130"/>
      <c r="G40" s="130"/>
      <c r="H40" s="130"/>
      <c r="I40" s="130"/>
      <c r="J40" s="12"/>
      <c r="K40" s="73"/>
    </row>
    <row r="41" spans="1:12" s="24" customFormat="1" ht="12.75">
      <c r="A41" s="120"/>
      <c r="B41" s="121"/>
      <c r="C41" s="121"/>
      <c r="D41" s="121"/>
      <c r="E41" s="121"/>
      <c r="F41" s="121"/>
      <c r="G41" s="121"/>
      <c r="H41" s="122"/>
      <c r="I41" s="122"/>
      <c r="J41" s="122"/>
      <c r="K41" s="122"/>
      <c r="L41" s="12"/>
    </row>
    <row r="42" spans="9:11" ht="12">
      <c r="I42" s="8">
        <f>1145089+581461</f>
        <v>1726550</v>
      </c>
      <c r="J42" s="12"/>
      <c r="K42" s="73"/>
    </row>
    <row r="43" spans="10:11" ht="12">
      <c r="J43" s="12"/>
      <c r="K43" s="73"/>
    </row>
    <row r="44" spans="10:11" ht="12">
      <c r="J44" s="12"/>
      <c r="K44" s="73"/>
    </row>
    <row r="45" spans="10:11" ht="12">
      <c r="J45" s="12"/>
      <c r="K45" s="73"/>
    </row>
    <row r="46" spans="10:11" ht="12">
      <c r="J46" s="12"/>
      <c r="K46" s="73"/>
    </row>
    <row r="47" spans="10:11" ht="12">
      <c r="J47" s="12"/>
      <c r="K47" s="73"/>
    </row>
    <row r="48" spans="10:11" ht="12">
      <c r="J48" s="12"/>
      <c r="K48" s="73"/>
    </row>
    <row r="49" spans="10:11" ht="12">
      <c r="J49" s="12"/>
      <c r="K49" s="73"/>
    </row>
    <row r="50" spans="10:11" ht="12">
      <c r="J50" s="12"/>
      <c r="K50" s="73"/>
    </row>
    <row r="51" spans="10:11" ht="12">
      <c r="J51" s="12"/>
      <c r="K51" s="73"/>
    </row>
    <row r="52" spans="10:11" ht="12">
      <c r="J52" s="12"/>
      <c r="K52" s="73"/>
    </row>
    <row r="53" spans="10:11" ht="12">
      <c r="J53" s="12"/>
      <c r="K53" s="73"/>
    </row>
    <row r="54" spans="10:11" ht="12">
      <c r="J54" s="12"/>
      <c r="K54" s="73"/>
    </row>
    <row r="55" spans="10:11" ht="12">
      <c r="J55" s="12"/>
      <c r="K55" s="73"/>
    </row>
  </sheetData>
  <sheetProtection/>
  <mergeCells count="19">
    <mergeCell ref="A38:E38"/>
    <mergeCell ref="A30:E30"/>
    <mergeCell ref="G1:H1"/>
    <mergeCell ref="J1:L1"/>
    <mergeCell ref="A3:L3"/>
    <mergeCell ref="A13:L13"/>
    <mergeCell ref="A41:K41"/>
    <mergeCell ref="A39:I39"/>
    <mergeCell ref="A37:I37"/>
    <mergeCell ref="A40:I40"/>
    <mergeCell ref="A33:E33"/>
    <mergeCell ref="A34:E34"/>
    <mergeCell ref="A19:L19"/>
    <mergeCell ref="A21:L21"/>
    <mergeCell ref="A16:L16"/>
    <mergeCell ref="A20:L20"/>
    <mergeCell ref="A25:L25"/>
    <mergeCell ref="A10:K10"/>
    <mergeCell ref="A12:K12"/>
  </mergeCells>
  <hyperlinks>
    <hyperlink ref="D5" r:id="rId1" display="www.satellitehousing.org"/>
    <hyperlink ref="D6" r:id="rId2" display="www.rcdev.org"/>
    <hyperlink ref="D9" r:id="rId3" display="www.corpforbetterhousing.com"/>
    <hyperlink ref="D17" r:id="rId4" display="www.rcdev.org"/>
    <hyperlink ref="D23" r:id="rId5" display="www.ebenergy.org"/>
    <hyperlink ref="D24" r:id="rId6" display="www.ebenergy.org"/>
  </hyperlinks>
  <printOptions/>
  <pageMargins left="0.2" right="0.16" top="0.67" bottom="0.5" header="0.28" footer="0.5"/>
  <pageSetup fitToHeight="0" horizontalDpi="600" verticalDpi="600" orientation="landscape" paperSize="5" r:id="rId7"/>
  <headerFooter alignWithMargins="0">
    <oddHeader>&amp;C&amp;9Community Development Block Grant and HOME Investment Partnerships Act
FY 2013/14 Affordable Housing Program and CDBG/HOME Administration&amp;RAttachment C-4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 Costa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SFerman</dc:creator>
  <cp:keywords/>
  <dc:description/>
  <cp:lastModifiedBy>Kara Douglas</cp:lastModifiedBy>
  <cp:lastPrinted>2013-02-14T17:47:25Z</cp:lastPrinted>
  <dcterms:created xsi:type="dcterms:W3CDTF">2001-12-17T18:27:06Z</dcterms:created>
  <dcterms:modified xsi:type="dcterms:W3CDTF">2013-02-14T19:00:00Z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